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Schedule" sheetId="1" r:id="rId1"/>
    <sheet name="Links to this Spreadhseet's Web" sheetId="2" r:id="rId2"/>
  </sheets>
  <definedNames>
    <definedName name="a17A86">'Schedule'!#REF!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2" authorId="0">
      <text>
        <r>
          <rPr>
            <sz val="11"/>
            <color indexed="8"/>
            <rFont val="Calibri"/>
            <family val="2"/>
          </rPr>
          <t xml:space="preserve">“not-appr” means not germain to EV
</t>
        </r>
      </text>
    </comment>
  </commentList>
</comments>
</file>

<file path=xl/sharedStrings.xml><?xml version="1.0" encoding="utf-8"?>
<sst xmlns="http://schemas.openxmlformats.org/spreadsheetml/2006/main" count="191" uniqueCount="159">
  <si>
    <t>See other sheet for links to the webpages that this spreadsheet feeds into.</t>
  </si>
  <si>
    <t>Green cells are not yet finalized and links may be wrong</t>
  </si>
  <si>
    <t>Contact</t>
  </si>
  <si>
    <t>Call for papers / Exhibitors' Information</t>
  </si>
  <si>
    <t>earliest due date</t>
  </si>
  <si>
    <t>Source</t>
  </si>
  <si>
    <t>On LeviCar .com?</t>
  </si>
  <si>
    <t>Name</t>
  </si>
  <si>
    <t>Frag Tag</t>
  </si>
  <si>
    <t>Main page URL</t>
  </si>
  <si>
    <t>Location</t>
  </si>
  <si>
    <r>
      <t>Date</t>
    </r>
    <r>
      <rPr>
        <sz val="11"/>
        <color indexed="8"/>
        <rFont val="Calibri"/>
        <family val="2"/>
      </rPr>
      <t>(s)</t>
    </r>
  </si>
  <si>
    <t>Graphic</t>
  </si>
  <si>
    <t>Catch Phrase</t>
  </si>
  <si>
    <t>phone</t>
  </si>
  <si>
    <t>Email / Contacts Page</t>
  </si>
  <si>
    <t>Instructions URL</t>
  </si>
  <si>
    <t>Submission URL / email</t>
  </si>
  <si>
    <t>From</t>
  </si>
  <si>
    <t>URL</t>
  </si>
  <si>
    <t>Type</t>
  </si>
  <si>
    <t>Vehicular Technology Conference</t>
  </si>
  <si>
    <t>http://www.ieeevtc.org/vtc2014fall/</t>
  </si>
  <si>
    <t>Vancouver, BC, Canada</t>
  </si>
  <si>
    <t>2014/09/14 – 17</t>
  </si>
  <si>
    <t>VTC2014-Fall.png</t>
  </si>
  <si>
    <t>Connecting the Mobile World</t>
  </si>
  <si>
    <t>IEEE Transportation Electrification</t>
  </si>
  <si>
    <t>Prof. / not-sure-if-appr</t>
  </si>
  <si>
    <t>National Drive Electric Week</t>
  </si>
  <si>
    <t>http://www.driveelectricweek.org/</t>
  </si>
  <si>
    <t>Many Locations</t>
  </si>
  <si>
    <t>ElecDriveWeek-50.png</t>
  </si>
  <si>
    <t>Plug-In America</t>
  </si>
  <si>
    <t>Public</t>
  </si>
  <si>
    <t>Electric Vehicle &amp; Technology Expo</t>
  </si>
  <si>
    <t>Novi, MI</t>
  </si>
  <si>
    <t>EHVTX.png</t>
  </si>
  <si>
    <t>Steve Bryan</t>
  </si>
  <si>
    <t>EV World</t>
  </si>
  <si>
    <t>Prof.</t>
  </si>
  <si>
    <t>The Battery Show - The Expo For Advanced Batteries</t>
  </si>
  <si>
    <t>Detroit, MI</t>
  </si>
  <si>
    <t>Battery Show.png</t>
  </si>
  <si>
    <t>9th Annual City of Santa Monica AltCar Expo &amp; Conference</t>
  </si>
  <si>
    <t>http://altcarexpo.com/</t>
  </si>
  <si>
    <t>Santa Monica, CA, USA</t>
  </si>
  <si>
    <t>AltCarExpo-SantaMonica.png</t>
  </si>
  <si>
    <t>Public / Prof.</t>
  </si>
  <si>
    <t>Romania Electric Vehicles Association &amp;ndash; 11th edition of EV</t>
  </si>
  <si>
    <t>http://aver.ro/; http://aver.ro/ev2014.html</t>
  </si>
  <si>
    <t>Bucharest, Romania</t>
  </si>
  <si>
    <t>2014/10/02 – 03</t>
  </si>
  <si>
    <t>ElecVersusTank.png; Romania-Elec.png</t>
  </si>
  <si>
    <t xml:space="preserve">help sustainable development of transportation by promoting R&amp;D, design, manufacturing, import and exploitation of the non-conventional environmental-friendly vehicles, infrastructure and specific energy sources. </t>
  </si>
  <si>
    <t>Nicolae Mocioi</t>
  </si>
  <si>
    <t>SAE 2014 International Powertrain, Fuels &amp; Lubricants Meeting</t>
  </si>
  <si>
    <t>Birmingham, UK</t>
  </si>
  <si>
    <t>2014/10/20 – 23</t>
  </si>
  <si>
    <t>Powetrain.png</t>
  </si>
  <si>
    <t>Includes Hybrid Powertrains</t>
  </si>
  <si>
    <t>SAE</t>
  </si>
  <si>
    <t>SAE Convergence Conference and Exhibition</t>
  </si>
  <si>
    <t>http://www.sae.org/events/convergence/</t>
  </si>
  <si>
    <t>2014/10/21 – 22</t>
  </si>
  <si>
    <t>Prof. / not-appr</t>
  </si>
  <si>
    <t>Southeast Alternative Fuels Conference &amp; Expo</t>
  </si>
  <si>
    <t>http://www.altfuelsconference.org/</t>
  </si>
  <si>
    <t>Raleigh, NC</t>
  </si>
  <si>
    <t>2014/10/22 – 24</t>
  </si>
  <si>
    <t>SEAFCX.png</t>
  </si>
  <si>
    <t>Driving the New Economy</t>
  </si>
  <si>
    <t xml:space="preserve">Andrea Bachrach </t>
  </si>
  <si>
    <t xml:space="preserve">919-515-5693 </t>
  </si>
  <si>
    <t xml:space="preserve">andrea_bachrach@ncsu.edu </t>
  </si>
  <si>
    <t>IEEE Distinguished Lecturer Series at the University of Technology of Belfort-Montbeliard (UTBM)</t>
  </si>
  <si>
    <t>Belfort, France</t>
  </si>
  <si>
    <t>Belfort.png</t>
  </si>
  <si>
    <t>speakers from across the European Continent . . . cover[ing] a broad set of topics</t>
  </si>
  <si>
    <t>Dr. David Bouquain</t>
  </si>
  <si>
    <t>Tesla meets Tesla</t>
  </si>
  <si>
    <t>http://us8.campaign-archive2.com/?u=73416f70cb42903d9b9921c5d&amp;id=db3faa4b00&amp;e=5cd0818c0e</t>
  </si>
  <si>
    <t>Wardenclyffe, Shoreham, NY</t>
  </si>
  <si>
    <t>GreenTesla.png</t>
  </si>
  <si>
    <t>About two-dozen Tesla car owners from the mid-Atlantic region of the United States will drive their electric cars to TSC to participate as volunteers. </t>
  </si>
  <si>
    <t>Tesla Science Center at Wardenclyffe</t>
  </si>
  <si>
    <t>Vehicle Power and Propulsion Conference</t>
  </si>
  <si>
    <t>Coimbra, Portugal</t>
  </si>
  <si>
    <t>2014/10/27 – 30</t>
  </si>
  <si>
    <t>VPPC 2014.png</t>
  </si>
  <si>
    <t>Spreading E-Mobility Everywhere</t>
  </si>
  <si>
    <t>Electric Mobility Canada (EV2014VÉ)</t>
  </si>
  <si>
    <t>http://emc-mec.ca/ev2014ve/en/</t>
  </si>
  <si>
    <t>2014/10/28 - 30</t>
  </si>
  <si>
    <t>ElecMobCanada.png</t>
  </si>
  <si>
    <t>Al Cormier</t>
  </si>
  <si>
    <t>416 970 9242</t>
  </si>
  <si>
    <t>http://www.volpe.dot.gov/event/volpes-anne-aylward-discuss-intermodal-transportation-system-requirements</t>
  </si>
  <si>
    <t>Cambridge, MA</t>
  </si>
  <si>
    <t>Aylward.png; Aylward-small.png</t>
  </si>
  <si>
    <t>SPEAKER:  Anne D. Aylward</t>
  </si>
  <si>
    <t>http://www.volpe.dot.gov/events/how-to-attend</t>
  </si>
  <si>
    <t>Volpe Center</t>
  </si>
  <si>
    <t>http://www.volpe.dot.gov/</t>
  </si>
  <si>
    <r>
      <t>3</t>
    </r>
    <r>
      <rPr>
        <vertAlign val="superscript"/>
        <sz val="11"/>
        <color indexed="8"/>
        <rFont val="Calibri"/>
        <family val="2"/>
      </rPr>
      <t>rd</t>
    </r>
    <r>
      <rPr>
        <sz val="11"/>
        <color indexed="8"/>
        <rFont val="Calibri"/>
        <family val="2"/>
      </rPr>
      <t xml:space="preserve"> International Conference on Connected Vehicles, and Expo</t>
    </r>
  </si>
  <si>
    <t>Vienna, Austria</t>
  </si>
  <si>
    <t>2014/11/03 – 07</t>
  </si>
  <si>
    <t>ICCVE-2014.png</t>
  </si>
  <si>
    <t>The future of mobility enabled by Connected Automated Vehicles</t>
  </si>
  <si>
    <t>SAE/JSAE 2014 Small Engine Technology Conference &amp; Exhibition</t>
  </si>
  <si>
    <t>http://www.sae.org/events/setc/</t>
  </si>
  <si>
    <t>Pisa, Italy</t>
  </si>
  <si>
    <t>2014/11/18 – 20</t>
  </si>
  <si>
    <t>SmallEngine.png</t>
  </si>
  <si>
    <t>Small Engines Leaning Towards Enhanced Personal Mobility</t>
  </si>
  <si>
    <t>SAE 2014 Electric Powertrain Technologies Symposium</t>
  </si>
  <si>
    <t>http://www.sae.org/events/epts/</t>
  </si>
  <si>
    <t>Stuttgart, Germany</t>
  </si>
  <si>
    <t>Stuttgart-SAE.png</t>
  </si>
  <si>
    <t>US High-Speed Rail Conference</t>
  </si>
  <si>
    <t>http://www.ushsr.com/events/losangeles2014.html</t>
  </si>
  <si>
    <t>Los Angeles, CA</t>
  </si>
  <si>
    <t>2014/12/02 – 04</t>
  </si>
  <si>
    <t>HSR-Conf.png</t>
  </si>
  <si>
    <t>US HSRA</t>
  </si>
  <si>
    <t>http://www.ushsr.com/</t>
  </si>
  <si>
    <t>Not for EV World</t>
  </si>
  <si>
    <t>European Electric Vehicle Contest  EEVC-2014</t>
  </si>
  <si>
    <t>Brussels, Belgium</t>
  </si>
  <si>
    <t>2014/12/02 – 05</t>
  </si>
  <si>
    <t>Brussels.png</t>
  </si>
  <si>
    <t xml:space="preserve">Battery, Hybrid and Fuel Cell Vehicles are ready:  Challenges, Opportunities and Outlook. A conference aimed at developing Synergies! </t>
  </si>
  <si>
    <t xml:space="preserve">Frédéric Vergels </t>
  </si>
  <si>
    <t xml:space="preserve">+32 477 364 816 </t>
  </si>
  <si>
    <t xml:space="preserve">frederic.vergels@electri-city.mobi </t>
  </si>
  <si>
    <t>SAE 2014 Vehicle Electronics and Powertrain Technologies Forum</t>
  </si>
  <si>
    <t>Shanghai, China</t>
  </si>
  <si>
    <t>2014/12/10 – 11</t>
  </si>
  <si>
    <t>Shanghai.png</t>
  </si>
  <si>
    <t xml:space="preserve"> . . . an open technical forum for engineers in advanced automotive powertrain design, hybrid electric vehicle design . . . </t>
  </si>
  <si>
    <t>Arlene DiSilvio, Global Sales</t>
  </si>
  <si>
    <t>724-772-4060;   724-776-4026 (fax)</t>
  </si>
  <si>
    <t>Mr. Roy Luo, China Sales</t>
  </si>
  <si>
    <t>+86-21-6131-2393, 86-21-6157-7363 (fax)</t>
  </si>
  <si>
    <t>2014 IEEE International Electric Vehicle Conference</t>
  </si>
  <si>
    <t>http://sites.ieee.org/ievc2014/</t>
  </si>
  <si>
    <t>Florence, Italy</t>
  </si>
  <si>
    <t>2014/12/17 – 19</t>
  </si>
  <si>
    <t>Florence.png; IEVC.png</t>
  </si>
  <si>
    <t>Building the Electrical Vehicle Ecosystem to Gain Critical Mass</t>
  </si>
  <si>
    <t xml:space="preserve"> </t>
  </si>
  <si>
    <t>Mostly for the</t>
  </si>
  <si>
    <t>For Transportation-</t>
  </si>
  <si>
    <t>Blog on</t>
  </si>
  <si>
    <t>General Public</t>
  </si>
  <si>
    <t>Innovation Professionals</t>
  </si>
  <si>
    <t>Events &amp; Expositions</t>
  </si>
  <si>
    <t>Upcoming Events</t>
  </si>
  <si>
    <t>List of upcoming events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</si>
</sst>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yy"/>
    <numFmt numFmtId="166" formatCode="h:mm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18"/>
      <name val="Calibri"/>
      <family val="2"/>
    </font>
    <font>
      <sz val="11"/>
      <color indexed="59"/>
      <name val="Calibri"/>
      <family val="2"/>
    </font>
    <font>
      <i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color indexed="5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23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8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2" fillId="33" borderId="0" xfId="52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266700</xdr:colOff>
      <xdr:row>5</xdr:row>
      <xdr:rowOff>123825</xdr:rowOff>
    </xdr:from>
    <xdr:to>
      <xdr:col>0</xdr:col>
      <xdr:colOff>1019175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76325"/>
          <a:ext cx="7524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304800</xdr:colOff>
      <xdr:row>6</xdr:row>
      <xdr:rowOff>85725</xdr:rowOff>
    </xdr:from>
    <xdr:to>
      <xdr:col>1</xdr:col>
      <xdr:colOff>2114550</xdr:colOff>
      <xdr:row>7</xdr:row>
      <xdr:rowOff>28575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228725"/>
          <a:ext cx="18097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142875</xdr:colOff>
      <xdr:row>5</xdr:row>
      <xdr:rowOff>85725</xdr:rowOff>
    </xdr:from>
    <xdr:to>
      <xdr:col>2</xdr:col>
      <xdr:colOff>1409700</xdr:colOff>
      <xdr:row>7</xdr:row>
      <xdr:rowOff>114300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1038225"/>
          <a:ext cx="1266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vicar.com/#Upcoming" TargetMode="External" /><Relationship Id="rId2" Type="http://schemas.openxmlformats.org/officeDocument/2006/relationships/hyperlink" Target="http://www.levicar.com/PROACCTIVE.php#Group-U" TargetMode="External" /><Relationship Id="rId3" Type="http://schemas.openxmlformats.org/officeDocument/2006/relationships/hyperlink" Target="http://evworld.com/blogs.cfm?blogid=1267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I1" sqref="I1"/>
      <selection pane="bottomLeft" activeCell="A143" sqref="A143"/>
      <selection pane="bottomRight" activeCell="B3" sqref="B3"/>
    </sheetView>
  </sheetViews>
  <sheetFormatPr defaultColWidth="9.140625" defaultRowHeight="12.75" customHeight="1"/>
  <cols>
    <col min="1" max="1" width="23.00390625" style="1" customWidth="1"/>
    <col min="2" max="2" width="12.00390625" style="2" customWidth="1"/>
    <col min="3" max="3" width="20.8515625" style="3" customWidth="1"/>
    <col min="4" max="4" width="11.8515625" style="4" customWidth="1"/>
    <col min="5" max="5" width="10.57421875" style="5" customWidth="1"/>
    <col min="6" max="6" width="13.7109375" style="4" customWidth="1"/>
    <col min="7" max="7" width="36.00390625" style="6" customWidth="1"/>
    <col min="8" max="8" width="14.00390625" style="7" customWidth="1"/>
    <col min="9" max="9" width="15.421875" style="8" customWidth="1"/>
    <col min="10" max="10" width="24.140625" style="9" customWidth="1"/>
    <col min="11" max="11" width="38.57421875" style="10" customWidth="1"/>
    <col min="12" max="12" width="22.140625" style="11" customWidth="1"/>
    <col min="13" max="13" width="10.421875" style="12" customWidth="1"/>
    <col min="14" max="14" width="14.28125" style="13" customWidth="1"/>
    <col min="15" max="15" width="16.421875" style="14" customWidth="1"/>
    <col min="16" max="16" width="7.28125" style="6" customWidth="1"/>
    <col min="17" max="17" width="7.421875" style="15" customWidth="1"/>
    <col min="18" max="252" width="9.140625" style="16" customWidth="1"/>
    <col min="253" max="16384" width="9.140625" style="17" customWidth="1"/>
  </cols>
  <sheetData>
    <row r="1" spans="1:17" s="20" customFormat="1" ht="19.5" customHeight="1">
      <c r="A1" s="18" t="s">
        <v>0</v>
      </c>
      <c r="B1" s="18"/>
      <c r="C1" s="19"/>
      <c r="D1" s="17"/>
      <c r="E1" s="72" t="s">
        <v>1</v>
      </c>
      <c r="F1" s="72"/>
      <c r="G1" s="72"/>
      <c r="H1" s="73" t="s">
        <v>2</v>
      </c>
      <c r="I1" s="73"/>
      <c r="J1" s="73"/>
      <c r="K1" s="74" t="s">
        <v>3</v>
      </c>
      <c r="L1" s="74"/>
      <c r="M1" s="75" t="s">
        <v>4</v>
      </c>
      <c r="N1" s="76" t="s">
        <v>5</v>
      </c>
      <c r="O1" s="76"/>
      <c r="P1" s="76"/>
      <c r="Q1" s="77" t="s">
        <v>6</v>
      </c>
    </row>
    <row r="2" spans="1:17" s="20" customFormat="1" ht="19.5" customHeight="1">
      <c r="A2" s="21" t="s">
        <v>7</v>
      </c>
      <c r="B2" s="21" t="s">
        <v>8</v>
      </c>
      <c r="C2" s="22" t="s">
        <v>9</v>
      </c>
      <c r="D2" s="23" t="s">
        <v>10</v>
      </c>
      <c r="E2" s="23" t="s">
        <v>11</v>
      </c>
      <c r="F2" s="23" t="s">
        <v>12</v>
      </c>
      <c r="G2" s="24" t="s">
        <v>13</v>
      </c>
      <c r="H2" s="25" t="s">
        <v>7</v>
      </c>
      <c r="I2" s="26" t="s">
        <v>14</v>
      </c>
      <c r="J2" s="27" t="s">
        <v>15</v>
      </c>
      <c r="K2" s="28" t="s">
        <v>16</v>
      </c>
      <c r="L2" s="28" t="s">
        <v>17</v>
      </c>
      <c r="M2" s="75"/>
      <c r="N2" s="29" t="s">
        <v>18</v>
      </c>
      <c r="O2" s="30" t="s">
        <v>19</v>
      </c>
      <c r="P2" s="31" t="s">
        <v>20</v>
      </c>
      <c r="Q2" s="77"/>
    </row>
    <row r="3" spans="1:17" s="32" customFormat="1" ht="69.75" customHeight="1">
      <c r="A3" s="34" t="s">
        <v>21</v>
      </c>
      <c r="B3" s="46"/>
      <c r="C3" s="36" t="s">
        <v>22</v>
      </c>
      <c r="D3" s="37" t="s">
        <v>23</v>
      </c>
      <c r="E3" s="47" t="s">
        <v>24</v>
      </c>
      <c r="F3" s="37" t="s">
        <v>25</v>
      </c>
      <c r="G3" s="38" t="s">
        <v>26</v>
      </c>
      <c r="H3" s="39"/>
      <c r="I3" s="40"/>
      <c r="J3" s="41"/>
      <c r="K3" s="45"/>
      <c r="L3" s="42"/>
      <c r="M3" s="43"/>
      <c r="N3" s="44" t="s">
        <v>27</v>
      </c>
      <c r="O3" s="35" t="str">
        <f>"http://electricvehicle.ieee.org/events-calendar/; http://www.vtsociety.org/"</f>
        <v>http://electricvehicle.ieee.org/events-calendar/; http://www.vtsociety.org/</v>
      </c>
      <c r="P3" s="38" t="s">
        <v>28</v>
      </c>
      <c r="Q3" s="52"/>
    </row>
    <row r="4" spans="1:17" s="32" customFormat="1" ht="42.75" customHeight="1">
      <c r="A4" s="34" t="s">
        <v>29</v>
      </c>
      <c r="B4" s="46"/>
      <c r="C4" s="36" t="s">
        <v>30</v>
      </c>
      <c r="D4" s="37" t="s">
        <v>31</v>
      </c>
      <c r="E4" s="47" t="str">
        <f>"2014/09/15 - 21"</f>
        <v>2014/09/15 - 21</v>
      </c>
      <c r="F4" s="37" t="s">
        <v>32</v>
      </c>
      <c r="G4" s="38" t="str">
        <f>"a nationwide celebration to heighten awareness of today&amp;rsquo;s widespread availability of plug-in vehicles"</f>
        <v>a nationwide celebration to heighten awareness of today&amp;rsquo;s widespread availability of plug-in vehicles</v>
      </c>
      <c r="H4" s="39"/>
      <c r="I4" s="40"/>
      <c r="J4" s="41"/>
      <c r="K4" s="45"/>
      <c r="L4" s="42"/>
      <c r="M4" s="43"/>
      <c r="N4" s="44" t="s">
        <v>33</v>
      </c>
      <c r="O4" s="35" t="str">
        <f>"http://www.pluginamerica.org/"</f>
        <v>http://www.pluginamerica.org/</v>
      </c>
      <c r="P4" s="38" t="s">
        <v>34</v>
      </c>
      <c r="Q4" s="52"/>
    </row>
    <row r="5" spans="1:17" s="32" customFormat="1" ht="29.25" customHeight="1">
      <c r="A5" s="34" t="s">
        <v>35</v>
      </c>
      <c r="B5" s="46"/>
      <c r="C5" s="36" t="str">
        <f>"http://www.evtechexpo.com/"</f>
        <v>http://www.evtechexpo.com/</v>
      </c>
      <c r="D5" s="37" t="s">
        <v>36</v>
      </c>
      <c r="E5" s="47" t="str">
        <f>"2014/09/16 - 18"</f>
        <v>2014/09/16 - 18</v>
      </c>
      <c r="F5" s="37" t="s">
        <v>37</v>
      </c>
      <c r="G5" s="38" t="str">
        <f>" . . premier showcase for electric and hybrid vehicle technology and innovation."</f>
        <v> . . premier showcase for electric and hybrid vehicle technology and innovation.</v>
      </c>
      <c r="H5" s="39" t="s">
        <v>38</v>
      </c>
      <c r="I5" s="40" t="str">
        <f>"855 436 8683"</f>
        <v>855 436 8683</v>
      </c>
      <c r="J5" s="41" t="str">
        <f>"steve.bryan@smartershows.com"</f>
        <v>steve.bryan@smartershows.com</v>
      </c>
      <c r="K5" s="45"/>
      <c r="L5" s="42"/>
      <c r="M5" s="43"/>
      <c r="N5" s="44" t="s">
        <v>39</v>
      </c>
      <c r="O5" s="35" t="str">
        <f>"http://evworld.com/calendar.cfm"</f>
        <v>http://evworld.com/calendar.cfm</v>
      </c>
      <c r="P5" s="38" t="s">
        <v>40</v>
      </c>
      <c r="Q5" s="52"/>
    </row>
    <row r="6" spans="1:17" s="32" customFormat="1" ht="42.75" customHeight="1">
      <c r="A6" s="34" t="s">
        <v>41</v>
      </c>
      <c r="B6" s="46"/>
      <c r="C6" s="36" t="str">
        <f>"http://www.thebatteryshow.com/"</f>
        <v>http://www.thebatteryshow.com/</v>
      </c>
      <c r="D6" s="37" t="s">
        <v>42</v>
      </c>
      <c r="E6" s="47" t="str">
        <f>"2014/09/16 - 19"</f>
        <v>2014/09/16 - 19</v>
      </c>
      <c r="F6" s="37" t="s">
        <v>43</v>
      </c>
      <c r="G6" s="38" t="str">
        <f>" . . premier showcase of the latest advanced battery technology."</f>
        <v> . . premier showcase of the latest advanced battery technology.</v>
      </c>
      <c r="H6" s="39" t="str">
        <f>"Mindy Emsley"</f>
        <v>Mindy Emsley</v>
      </c>
      <c r="I6" s="40" t="str">
        <f>"877 842 6289"</f>
        <v>877 842 6289</v>
      </c>
      <c r="J6" s="41" t="str">
        <f>"mindy.emsley@smartershows.com"</f>
        <v>mindy.emsley@smartershows.com</v>
      </c>
      <c r="K6" s="45"/>
      <c r="L6" s="42"/>
      <c r="M6" s="43"/>
      <c r="N6" s="44" t="s">
        <v>39</v>
      </c>
      <c r="O6" s="35" t="str">
        <f>"http://evworld.com/calendar.cfm"</f>
        <v>http://evworld.com/calendar.cfm</v>
      </c>
      <c r="P6" s="38" t="s">
        <v>40</v>
      </c>
      <c r="Q6" s="52"/>
    </row>
    <row r="7" spans="1:17" s="32" customFormat="1" ht="56.25" customHeight="1">
      <c r="A7" s="34" t="s">
        <v>44</v>
      </c>
      <c r="B7" s="46"/>
      <c r="C7" s="36" t="s">
        <v>45</v>
      </c>
      <c r="D7" s="37" t="s">
        <v>46</v>
      </c>
      <c r="E7" s="47" t="str">
        <f>"2014/09/19 - 20"</f>
        <v>2014/09/19 - 20</v>
      </c>
      <c r="F7" s="37" t="s">
        <v>47</v>
      </c>
      <c r="G7" s="38" t="str">
        <f>"to address the issues on the minds of alternative fuel vehicle industry professionals, government agencies and fleet managers."</f>
        <v>to address the issues on the minds of alternative fuel vehicle industry professionals, government agencies and fleet managers.</v>
      </c>
      <c r="H7" s="39"/>
      <c r="I7" s="40" t="str">
        <f>"310-390-2930"</f>
        <v>310-390-2930</v>
      </c>
      <c r="J7" s="41" t="str">
        <f>"info@altcarexpo.com"</f>
        <v>info@altcarexpo.com</v>
      </c>
      <c r="K7" s="45"/>
      <c r="L7" s="42"/>
      <c r="M7" s="43"/>
      <c r="N7" s="44" t="s">
        <v>39</v>
      </c>
      <c r="O7" s="35" t="str">
        <f>"http://evworld.com/calendar.cfm"</f>
        <v>http://evworld.com/calendar.cfm</v>
      </c>
      <c r="P7" s="38" t="s">
        <v>48</v>
      </c>
      <c r="Q7" s="52"/>
    </row>
    <row r="8" spans="1:17" s="32" customFormat="1" ht="83.25" customHeight="1">
      <c r="A8" s="34" t="s">
        <v>49</v>
      </c>
      <c r="B8" s="46"/>
      <c r="C8" s="36" t="s">
        <v>50</v>
      </c>
      <c r="D8" s="37" t="s">
        <v>51</v>
      </c>
      <c r="E8" s="47" t="s">
        <v>52</v>
      </c>
      <c r="F8" s="37" t="s">
        <v>53</v>
      </c>
      <c r="G8" s="38" t="s">
        <v>54</v>
      </c>
      <c r="H8" s="39" t="s">
        <v>55</v>
      </c>
      <c r="I8" s="40" t="str">
        <f>"+40 726 398 825"</f>
        <v>+40 726 398 825</v>
      </c>
      <c r="J8" s="41" t="str">
        <f>"secretariat@aver.ro"</f>
        <v>secretariat@aver.ro</v>
      </c>
      <c r="K8" s="45"/>
      <c r="L8" s="42"/>
      <c r="M8" s="43"/>
      <c r="N8" s="44" t="s">
        <v>39</v>
      </c>
      <c r="O8" s="35" t="str">
        <f>"http://evworld.com/calendar.cfm"</f>
        <v>http://evworld.com/calendar.cfm</v>
      </c>
      <c r="P8" s="38" t="s">
        <v>48</v>
      </c>
      <c r="Q8" s="52"/>
    </row>
    <row r="9" spans="1:17" s="32" customFormat="1" ht="42.75" customHeight="1">
      <c r="A9" s="34" t="s">
        <v>56</v>
      </c>
      <c r="B9" s="46"/>
      <c r="C9" s="36" t="str">
        <f>"http://www.sae.org//events/pfl/2014/"</f>
        <v>http://www.sae.org//events/pfl/2014/</v>
      </c>
      <c r="D9" s="37" t="s">
        <v>57</v>
      </c>
      <c r="E9" s="47" t="s">
        <v>58</v>
      </c>
      <c r="F9" s="37" t="s">
        <v>59</v>
      </c>
      <c r="G9" s="38" t="s">
        <v>60</v>
      </c>
      <c r="H9" s="39"/>
      <c r="I9" s="40"/>
      <c r="J9" s="41" t="str">
        <f>"http://www.sae.org/events/pfl/contact/"</f>
        <v>http://www.sae.org/events/pfl/contact/</v>
      </c>
      <c r="K9" s="45"/>
      <c r="L9" s="42"/>
      <c r="M9" s="43"/>
      <c r="N9" s="44" t="s">
        <v>61</v>
      </c>
      <c r="O9" s="35" t="str">
        <f>"http://ev.sae.org/events/"</f>
        <v>http://ev.sae.org/events/</v>
      </c>
      <c r="P9" s="38" t="s">
        <v>40</v>
      </c>
      <c r="Q9" s="52"/>
    </row>
    <row r="10" spans="1:17" s="33" customFormat="1" ht="42.75" customHeight="1">
      <c r="A10" s="78" t="s">
        <v>62</v>
      </c>
      <c r="B10" s="79"/>
      <c r="C10" s="80" t="s">
        <v>63</v>
      </c>
      <c r="D10" s="81" t="s">
        <v>42</v>
      </c>
      <c r="E10" s="82" t="s">
        <v>64</v>
      </c>
      <c r="F10" s="81"/>
      <c r="G10" s="83"/>
      <c r="H10" s="39"/>
      <c r="I10" s="40"/>
      <c r="J10" s="41"/>
      <c r="K10" s="45"/>
      <c r="L10" s="42"/>
      <c r="M10" s="43"/>
      <c r="N10" s="84" t="s">
        <v>27</v>
      </c>
      <c r="O10" s="85" t="str">
        <f>"http://electricvehicle.ieee.org/events-calendar/"</f>
        <v>http://electricvehicle.ieee.org/events-calendar/</v>
      </c>
      <c r="P10" s="83" t="s">
        <v>65</v>
      </c>
      <c r="Q10" s="86"/>
    </row>
    <row r="11" spans="1:17" s="32" customFormat="1" ht="29.25" customHeight="1">
      <c r="A11" s="34" t="s">
        <v>66</v>
      </c>
      <c r="B11" s="46"/>
      <c r="C11" s="36" t="s">
        <v>67</v>
      </c>
      <c r="D11" s="37" t="s">
        <v>68</v>
      </c>
      <c r="E11" s="47" t="s">
        <v>69</v>
      </c>
      <c r="F11" s="37" t="s">
        <v>70</v>
      </c>
      <c r="G11" s="38" t="s">
        <v>71</v>
      </c>
      <c r="H11" s="39" t="s">
        <v>72</v>
      </c>
      <c r="I11" s="40" t="s">
        <v>73</v>
      </c>
      <c r="J11" s="41" t="s">
        <v>74</v>
      </c>
      <c r="K11" s="45"/>
      <c r="L11" s="42"/>
      <c r="M11" s="43"/>
      <c r="N11" s="44" t="s">
        <v>39</v>
      </c>
      <c r="O11" s="35" t="str">
        <f>"http://evworld.com/calendar.cfm"</f>
        <v>http://evworld.com/calendar.cfm</v>
      </c>
      <c r="P11" s="38" t="s">
        <v>48</v>
      </c>
      <c r="Q11" s="52"/>
    </row>
    <row r="12" spans="1:17" s="32" customFormat="1" ht="69.75" customHeight="1">
      <c r="A12" s="34" t="s">
        <v>75</v>
      </c>
      <c r="B12" s="46"/>
      <c r="C12" s="36" t="str">
        <f>"http://ieee-dlevent.utbm.fr/"</f>
        <v>http://ieee-dlevent.utbm.fr/</v>
      </c>
      <c r="D12" s="37" t="s">
        <v>76</v>
      </c>
      <c r="E12" s="60" t="str">
        <f>"2014/10/23"</f>
        <v>2014/10/23</v>
      </c>
      <c r="F12" s="37" t="s">
        <v>77</v>
      </c>
      <c r="G12" s="38" t="s">
        <v>78</v>
      </c>
      <c r="H12" s="39" t="s">
        <v>79</v>
      </c>
      <c r="I12" s="40"/>
      <c r="J12" s="41" t="str">
        <f>"david.bouquain@utbm.fr"</f>
        <v>david.bouquain@utbm.fr</v>
      </c>
      <c r="K12" s="45"/>
      <c r="L12" s="42"/>
      <c r="M12" s="43"/>
      <c r="N12" s="44" t="s">
        <v>27</v>
      </c>
      <c r="O12" s="35" t="str">
        <f>"http://electricvehicle.ieee.org/events-calendar/"</f>
        <v>http://electricvehicle.ieee.org/events-calendar/</v>
      </c>
      <c r="P12" s="38" t="s">
        <v>40</v>
      </c>
      <c r="Q12" s="52"/>
    </row>
    <row r="13" spans="1:17" s="32" customFormat="1" ht="69.75" customHeight="1">
      <c r="A13" s="34" t="s">
        <v>80</v>
      </c>
      <c r="B13" s="46"/>
      <c r="C13" s="36" t="s">
        <v>81</v>
      </c>
      <c r="D13" s="37" t="s">
        <v>82</v>
      </c>
      <c r="E13" s="60" t="str">
        <f>"2014/10/25"</f>
        <v>2014/10/25</v>
      </c>
      <c r="F13" s="37" t="s">
        <v>83</v>
      </c>
      <c r="G13" s="38" t="s">
        <v>84</v>
      </c>
      <c r="H13" s="39"/>
      <c r="I13" s="40"/>
      <c r="J13" s="41"/>
      <c r="K13" s="45"/>
      <c r="L13" s="42"/>
      <c r="M13" s="43"/>
      <c r="N13" s="44" t="s">
        <v>85</v>
      </c>
      <c r="O13" s="35" t="str">
        <f>"http://www.teslasciencecenter.org/"</f>
        <v>http://www.teslasciencecenter.org/</v>
      </c>
      <c r="P13" s="38"/>
      <c r="Q13" s="52"/>
    </row>
    <row r="14" spans="1:17" s="32" customFormat="1" ht="69.75" customHeight="1">
      <c r="A14" s="34" t="s">
        <v>86</v>
      </c>
      <c r="B14" s="46"/>
      <c r="C14" s="36" t="str">
        <f>"http://www.vppc2014.org/home.html"</f>
        <v>http://www.vppc2014.org/home.html</v>
      </c>
      <c r="D14" s="37" t="s">
        <v>87</v>
      </c>
      <c r="E14" s="60" t="s">
        <v>88</v>
      </c>
      <c r="F14" s="37" t="s">
        <v>89</v>
      </c>
      <c r="G14" s="38" t="s">
        <v>90</v>
      </c>
      <c r="H14" s="39" t="str">
        <f>"http://www.vppc2014.org/contacts.html to get on mailing list"</f>
        <v>http://www.vppc2014.org/contacts.html to get on mailing list</v>
      </c>
      <c r="I14" s="40"/>
      <c r="J14" s="41" t="str">
        <f>"organization@vppc2014.org"</f>
        <v>organization@vppc2014.org</v>
      </c>
      <c r="K14" s="45"/>
      <c r="L14" s="42"/>
      <c r="M14" s="43"/>
      <c r="N14" s="44" t="s">
        <v>27</v>
      </c>
      <c r="O14" s="35" t="str">
        <f>"http://electricvehicle.ieee.org/events-calendar/"</f>
        <v>http://electricvehicle.ieee.org/events-calendar/</v>
      </c>
      <c r="P14" s="38" t="s">
        <v>40</v>
      </c>
      <c r="Q14" s="52"/>
    </row>
    <row r="15" spans="1:17" s="32" customFormat="1" ht="42.75" customHeight="1">
      <c r="A15" s="34" t="s">
        <v>91</v>
      </c>
      <c r="B15" s="46"/>
      <c r="C15" s="36" t="s">
        <v>92</v>
      </c>
      <c r="D15" s="37" t="s">
        <v>23</v>
      </c>
      <c r="E15" s="47" t="s">
        <v>93</v>
      </c>
      <c r="F15" s="37" t="s">
        <v>94</v>
      </c>
      <c r="G15" s="38" t="str">
        <f>"designed to advance the electrification of all modes of transportation in Canada, particularly in urban centres."</f>
        <v>designed to advance the electrification of all modes of transportation in Canada, particularly in urban centres.</v>
      </c>
      <c r="H15" s="39" t="s">
        <v>95</v>
      </c>
      <c r="I15" s="40" t="s">
        <v>96</v>
      </c>
      <c r="J15" s="41" t="str">
        <f>"al.cormier@emc-mec.ca"</f>
        <v>al.cormier@emc-mec.ca</v>
      </c>
      <c r="K15" s="45"/>
      <c r="L15" s="42"/>
      <c r="M15" s="43"/>
      <c r="N15" s="44" t="s">
        <v>39</v>
      </c>
      <c r="O15" s="35" t="str">
        <f>"http://evworld.com/calendar.cfm"</f>
        <v>http://evworld.com/calendar.cfm</v>
      </c>
      <c r="P15" s="38" t="s">
        <v>48</v>
      </c>
      <c r="Q15" s="52"/>
    </row>
    <row r="16" spans="1:17" s="32" customFormat="1" ht="83.25" customHeight="1">
      <c r="A16" s="34" t="str">
        <f>"The Nation's Requirements for an Intermodal Transportation System: A 20-Year Perspective"</f>
        <v>The Nation's Requirements for an Intermodal Transportation System: A 20-Year Perspective</v>
      </c>
      <c r="B16" s="46"/>
      <c r="C16" s="36" t="s">
        <v>97</v>
      </c>
      <c r="D16" s="37" t="s">
        <v>98</v>
      </c>
      <c r="E16" s="60" t="str">
        <f>"2014/10/30   12:00-13:00 EDT"</f>
        <v>2014/10/30   12:00-13:00 EDT</v>
      </c>
      <c r="F16" s="37" t="s">
        <v>99</v>
      </c>
      <c r="G16" s="38" t="s">
        <v>100</v>
      </c>
      <c r="H16" s="39"/>
      <c r="I16" s="40"/>
      <c r="J16" s="41" t="s">
        <v>101</v>
      </c>
      <c r="K16" s="45"/>
      <c r="L16" s="42"/>
      <c r="M16" s="43"/>
      <c r="N16" s="44" t="s">
        <v>102</v>
      </c>
      <c r="O16" s="35" t="s">
        <v>103</v>
      </c>
      <c r="P16" s="38" t="s">
        <v>40</v>
      </c>
      <c r="Q16" s="52"/>
    </row>
    <row r="17" spans="1:17" s="32" customFormat="1" ht="42.75" customHeight="1">
      <c r="A17" s="69" t="s">
        <v>104</v>
      </c>
      <c r="B17" s="46"/>
      <c r="C17" s="71" t="str">
        <f>"http://www.iccve.org/2014/"</f>
        <v>http://www.iccve.org/2014/</v>
      </c>
      <c r="D17" s="61" t="s">
        <v>105</v>
      </c>
      <c r="E17" s="70" t="s">
        <v>106</v>
      </c>
      <c r="F17" s="61" t="s">
        <v>107</v>
      </c>
      <c r="G17" s="65" t="s">
        <v>108</v>
      </c>
      <c r="H17" s="39"/>
      <c r="I17" s="40"/>
      <c r="J17" s="41"/>
      <c r="K17" s="45" t="str">
        <f>"Regular sessions: http://www.iccve.org/2014/download/ICCVE%202014%20CfP.pdf"</f>
        <v>Regular sessions: http://www.iccve.org/2014/download/ICCVE%202014%20CfP.pdf</v>
      </c>
      <c r="L17" s="42"/>
      <c r="M17" s="43" t="str">
        <f>"2014/09/26"</f>
        <v>2014/09/26</v>
      </c>
      <c r="N17" s="63" t="s">
        <v>27</v>
      </c>
      <c r="O17" s="64" t="str">
        <f>"http://electricvehicle.ieee.org/events-calendar/"</f>
        <v>http://electricvehicle.ieee.org/events-calendar/</v>
      </c>
      <c r="P17" s="65" t="s">
        <v>48</v>
      </c>
      <c r="Q17" s="62"/>
    </row>
    <row r="18" spans="1:17" s="32" customFormat="1" ht="42.75" customHeight="1">
      <c r="A18" s="69"/>
      <c r="B18" s="46"/>
      <c r="C18" s="71"/>
      <c r="D18" s="61"/>
      <c r="E18" s="70"/>
      <c r="F18" s="61"/>
      <c r="G18" s="65"/>
      <c r="H18" s="39"/>
      <c r="I18" s="40"/>
      <c r="J18" s="41"/>
      <c r="K18" s="45" t="str">
        <f>"Special Sessions:    http://www.iccve.org/2014/subcontent_040S.html"</f>
        <v>Special Sessions:    http://www.iccve.org/2014/subcontent_040S.html</v>
      </c>
      <c r="L18" s="42"/>
      <c r="M18" s="43" t="str">
        <f>"2014/09/30"</f>
        <v>2014/09/30</v>
      </c>
      <c r="N18" s="63"/>
      <c r="O18" s="64"/>
      <c r="P18" s="65"/>
      <c r="Q18" s="62"/>
    </row>
    <row r="19" spans="1:17" s="32" customFormat="1" ht="42.75" customHeight="1">
      <c r="A19" s="34" t="s">
        <v>109</v>
      </c>
      <c r="B19" s="46"/>
      <c r="C19" s="36" t="s">
        <v>110</v>
      </c>
      <c r="D19" s="37" t="s">
        <v>111</v>
      </c>
      <c r="E19" s="47" t="s">
        <v>112</v>
      </c>
      <c r="F19" s="37" t="s">
        <v>113</v>
      </c>
      <c r="G19" s="38" t="s">
        <v>114</v>
      </c>
      <c r="H19" s="39"/>
      <c r="I19" s="40"/>
      <c r="J19" s="41"/>
      <c r="K19" s="45"/>
      <c r="L19" s="42"/>
      <c r="M19" s="43"/>
      <c r="N19" s="44" t="s">
        <v>61</v>
      </c>
      <c r="O19" s="35" t="str">
        <f>"http://ev.sae.org/events/"</f>
        <v>http://ev.sae.org/events/</v>
      </c>
      <c r="P19" s="38" t="s">
        <v>48</v>
      </c>
      <c r="Q19" s="52"/>
    </row>
    <row r="20" spans="1:17" s="32" customFormat="1" ht="42.75" customHeight="1">
      <c r="A20" s="34" t="s">
        <v>115</v>
      </c>
      <c r="B20" s="46"/>
      <c r="C20" s="36" t="s">
        <v>116</v>
      </c>
      <c r="D20" s="37" t="s">
        <v>117</v>
      </c>
      <c r="E20" s="47" t="str">
        <f>"2014/11/19"</f>
        <v>2014/11/19</v>
      </c>
      <c r="F20" s="37" t="s">
        <v>118</v>
      </c>
      <c r="G20" s="38" t="str">
        <f>"include the latest and most important information about electric powertrain technologies"</f>
        <v>include the latest and most important information about electric powertrain technologies</v>
      </c>
      <c r="H20" s="39"/>
      <c r="I20" s="40"/>
      <c r="J20" s="41" t="str">
        <f>"http://www.sae.org/events/setc/contact/"</f>
        <v>http://www.sae.org/events/setc/contact/</v>
      </c>
      <c r="K20" s="45"/>
      <c r="L20" s="42"/>
      <c r="M20" s="43"/>
      <c r="N20" s="44" t="s">
        <v>61</v>
      </c>
      <c r="O20" s="35" t="str">
        <f>"http://ev.sae.org/events/"</f>
        <v>http://ev.sae.org/events/</v>
      </c>
      <c r="P20" s="38" t="s">
        <v>40</v>
      </c>
      <c r="Q20" s="52"/>
    </row>
    <row r="21" spans="1:17" s="32" customFormat="1" ht="42.75" customHeight="1">
      <c r="A21" s="34" t="s">
        <v>119</v>
      </c>
      <c r="B21" s="46"/>
      <c r="C21" s="36" t="s">
        <v>120</v>
      </c>
      <c r="D21" s="37" t="s">
        <v>121</v>
      </c>
      <c r="E21" s="47" t="s">
        <v>122</v>
      </c>
      <c r="F21" s="37" t="s">
        <v>123</v>
      </c>
      <c r="G21" s="38" t="str">
        <f>"The future is now, and it's in high speed rail!"</f>
        <v>The future is now, and it's in high speed rail!</v>
      </c>
      <c r="H21" s="39"/>
      <c r="I21" s="40"/>
      <c r="J21" s="41"/>
      <c r="K21" s="45"/>
      <c r="L21" s="42"/>
      <c r="M21" s="43"/>
      <c r="N21" s="44" t="s">
        <v>124</v>
      </c>
      <c r="O21" s="35" t="s">
        <v>125</v>
      </c>
      <c r="P21" s="38" t="s">
        <v>126</v>
      </c>
      <c r="Q21" s="52"/>
    </row>
    <row r="22" spans="1:17" s="32" customFormat="1" ht="56.25" customHeight="1">
      <c r="A22" s="34" t="s">
        <v>127</v>
      </c>
      <c r="B22" s="46"/>
      <c r="C22" s="36" t="str">
        <f>"http://www.eevc.eu/"</f>
        <v>http://www.eevc.eu/</v>
      </c>
      <c r="D22" s="37" t="s">
        <v>128</v>
      </c>
      <c r="E22" s="47" t="s">
        <v>129</v>
      </c>
      <c r="F22" s="37" t="s">
        <v>130</v>
      </c>
      <c r="G22" s="38" t="s">
        <v>131</v>
      </c>
      <c r="H22" s="39" t="s">
        <v>132</v>
      </c>
      <c r="I22" s="40" t="s">
        <v>133</v>
      </c>
      <c r="J22" s="41" t="s">
        <v>134</v>
      </c>
      <c r="K22" s="45"/>
      <c r="L22" s="42"/>
      <c r="M22" s="43"/>
      <c r="N22" s="44" t="s">
        <v>39</v>
      </c>
      <c r="O22" s="35" t="str">
        <f>"http://evworld.com/calendar.cfm"</f>
        <v>http://evworld.com/calendar.cfm</v>
      </c>
      <c r="P22" s="38" t="s">
        <v>48</v>
      </c>
      <c r="Q22" s="52"/>
    </row>
    <row r="23" spans="1:17" s="32" customFormat="1" ht="42.75" customHeight="1">
      <c r="A23" s="69" t="s">
        <v>135</v>
      </c>
      <c r="B23" s="46"/>
      <c r="C23" s="71" t="str">
        <f>"http://app.engineering.sae.org/e/es.aspx?s=1857&amp;e=29374&amp;elq=9f822d79add8469284d8c5048302491b"</f>
        <v>http://app.engineering.sae.org/e/es.aspx?s=1857&amp;e=29374&amp;elq=9f822d79add8469284d8c5048302491b</v>
      </c>
      <c r="D23" s="61" t="s">
        <v>136</v>
      </c>
      <c r="E23" s="70" t="s">
        <v>137</v>
      </c>
      <c r="F23" s="61" t="s">
        <v>138</v>
      </c>
      <c r="G23" s="65" t="s">
        <v>139</v>
      </c>
      <c r="H23" s="39" t="s">
        <v>140</v>
      </c>
      <c r="I23" s="40" t="s">
        <v>141</v>
      </c>
      <c r="J23" s="41" t="str">
        <f>"disilvio@sae.org"</f>
        <v>disilvio@sae.org</v>
      </c>
      <c r="K23" s="66"/>
      <c r="L23" s="67"/>
      <c r="M23" s="68"/>
      <c r="N23" s="63" t="s">
        <v>61</v>
      </c>
      <c r="O23" s="64" t="str">
        <f>"http://ev.sae.org/events/"</f>
        <v>http://ev.sae.org/events/</v>
      </c>
      <c r="P23" s="65" t="s">
        <v>48</v>
      </c>
      <c r="Q23" s="62"/>
    </row>
    <row r="24" spans="1:17" s="32" customFormat="1" ht="42.75" customHeight="1">
      <c r="A24" s="69"/>
      <c r="B24" s="46"/>
      <c r="C24" s="71"/>
      <c r="D24" s="61"/>
      <c r="E24" s="70"/>
      <c r="F24" s="61"/>
      <c r="G24" s="65"/>
      <c r="H24" s="39" t="s">
        <v>142</v>
      </c>
      <c r="I24" s="40" t="s">
        <v>143</v>
      </c>
      <c r="J24" s="41" t="str">
        <f>"royluo@sae.org"</f>
        <v>royluo@sae.org</v>
      </c>
      <c r="K24" s="66"/>
      <c r="L24" s="67"/>
      <c r="M24" s="68"/>
      <c r="N24" s="63"/>
      <c r="O24" s="64"/>
      <c r="P24" s="65"/>
      <c r="Q24" s="62"/>
    </row>
    <row r="25" spans="1:17" s="32" customFormat="1" ht="29.25" customHeight="1">
      <c r="A25" s="69" t="s">
        <v>144</v>
      </c>
      <c r="B25" s="87"/>
      <c r="C25" s="71" t="s">
        <v>145</v>
      </c>
      <c r="D25" s="61" t="s">
        <v>146</v>
      </c>
      <c r="E25" s="70" t="s">
        <v>147</v>
      </c>
      <c r="F25" s="61" t="s">
        <v>148</v>
      </c>
      <c r="G25" s="65" t="s">
        <v>149</v>
      </c>
      <c r="H25" s="39"/>
      <c r="I25" s="40"/>
      <c r="J25" s="41" t="str">
        <f>"http://sites.ieee.org/ievc2014/contacts/"</f>
        <v>http://sites.ieee.org/ievc2014/contacts/</v>
      </c>
      <c r="K25" s="66"/>
      <c r="L25" s="67" t="s">
        <v>150</v>
      </c>
      <c r="M25" s="68"/>
      <c r="N25" s="63" t="s">
        <v>27</v>
      </c>
      <c r="O25" s="64" t="str">
        <f>"http://electricvehicle.ieee.org/events-calendar/"</f>
        <v>http://electricvehicle.ieee.org/events-calendar/</v>
      </c>
      <c r="P25" s="65" t="s">
        <v>40</v>
      </c>
      <c r="Q25" s="62"/>
    </row>
    <row r="26" spans="1:17" s="32" customFormat="1" ht="15.75" customHeight="1">
      <c r="A26" s="69"/>
      <c r="B26" s="87"/>
      <c r="C26" s="71"/>
      <c r="D26" s="61"/>
      <c r="E26" s="70"/>
      <c r="F26" s="61"/>
      <c r="G26" s="65"/>
      <c r="H26" s="39"/>
      <c r="I26" s="40"/>
      <c r="J26" s="41" t="str">
        <f>"info@ievc2014.org"</f>
        <v>info@ievc2014.org</v>
      </c>
      <c r="K26" s="66"/>
      <c r="L26" s="67"/>
      <c r="M26" s="68"/>
      <c r="N26" s="63"/>
      <c r="O26" s="64"/>
      <c r="P26" s="65"/>
      <c r="Q26" s="62"/>
    </row>
    <row r="27" s="32" customFormat="1" ht="69.75" customHeight="1"/>
    <row r="28" s="32" customFormat="1" ht="69.75" customHeight="1"/>
    <row r="29" s="32" customFormat="1" ht="56.25" customHeight="1"/>
    <row r="30" s="32" customFormat="1" ht="60" customHeight="1"/>
    <row r="31" s="32" customFormat="1" ht="105" customHeight="1"/>
    <row r="32" s="32" customFormat="1" ht="42.75" customHeight="1"/>
    <row r="33" s="32" customFormat="1" ht="42.75" customHeight="1"/>
    <row r="34" s="32" customFormat="1" ht="56.25" customHeight="1"/>
    <row r="35" s="32" customFormat="1" ht="29.25" customHeight="1"/>
    <row r="36" s="32" customFormat="1" ht="75" customHeight="1"/>
    <row r="37" s="32" customFormat="1" ht="29.25" customHeight="1"/>
    <row r="38" s="32" customFormat="1" ht="42.75" customHeight="1"/>
    <row r="39" s="32" customFormat="1" ht="83.25" customHeight="1"/>
    <row r="40" s="32" customFormat="1" ht="56.25" customHeight="1"/>
    <row r="41" s="32" customFormat="1" ht="42.75" customHeight="1"/>
    <row r="42" s="32" customFormat="1" ht="29.25" customHeight="1"/>
    <row r="43" s="32" customFormat="1" ht="56.25" customHeight="1"/>
    <row r="44" s="32" customFormat="1" ht="69.75" customHeight="1"/>
    <row r="45" s="33" customFormat="1" ht="45" customHeight="1"/>
    <row r="46" s="32" customFormat="1" ht="56.25" customHeight="1"/>
    <row r="47" s="32" customFormat="1" ht="75" customHeight="1"/>
    <row r="48" s="32" customFormat="1" ht="29.25" customHeight="1"/>
    <row r="49" s="32" customFormat="1" ht="29.25" customHeight="1"/>
    <row r="50" s="32" customFormat="1" ht="75" customHeight="1"/>
    <row r="51" s="32" customFormat="1" ht="29.25" customHeight="1"/>
    <row r="52" s="32" customFormat="1" ht="42.75" customHeight="1"/>
    <row r="53" s="32" customFormat="1" ht="42.75" customHeight="1"/>
    <row r="54" s="32" customFormat="1" ht="29.25" customHeight="1"/>
    <row r="55" s="32" customFormat="1" ht="29.25" customHeight="1"/>
    <row r="56" s="32" customFormat="1" ht="56.25" customHeight="1"/>
    <row r="57" s="32" customFormat="1" ht="42.75" customHeight="1"/>
    <row r="58" s="32" customFormat="1" ht="28.5" customHeight="1"/>
    <row r="59" s="32" customFormat="1" ht="28.5" customHeight="1"/>
    <row r="60" s="32" customFormat="1" ht="28.5" customHeight="1"/>
    <row r="61" s="32" customFormat="1" ht="28.5" customHeight="1"/>
    <row r="62" s="32" customFormat="1" ht="45" customHeight="1"/>
    <row r="63" s="48" customFormat="1" ht="135" customHeight="1"/>
    <row r="64" s="32" customFormat="1" ht="75" customHeight="1"/>
    <row r="65" s="48" customFormat="1" ht="29.25" customHeight="1"/>
    <row r="66" s="32" customFormat="1" ht="29.25" customHeight="1"/>
    <row r="67" s="32" customFormat="1" ht="29.25" customHeight="1"/>
    <row r="68" s="49" customFormat="1" ht="29.25" customHeight="1"/>
    <row r="69" s="32" customFormat="1" ht="45" customHeight="1"/>
    <row r="70" s="32" customFormat="1" ht="45" customHeight="1"/>
    <row r="71" s="32" customFormat="1" ht="56.25" customHeight="1"/>
    <row r="72" s="32" customFormat="1" ht="60" customHeight="1"/>
    <row r="73" s="32" customFormat="1" ht="15.75" customHeight="1"/>
    <row r="74" s="32" customFormat="1" ht="29.25" customHeight="1"/>
    <row r="75" s="32" customFormat="1" ht="56.25" customHeight="1"/>
    <row r="76" s="32" customFormat="1" ht="29.25" customHeight="1"/>
    <row r="77" s="32" customFormat="1" ht="45" customHeight="1"/>
    <row r="78" s="32" customFormat="1" ht="45" customHeight="1"/>
    <row r="79" s="32" customFormat="1" ht="75" customHeight="1"/>
    <row r="80" s="32" customFormat="1" ht="45" customHeight="1"/>
    <row r="81" s="32" customFormat="1" ht="83.25" customHeight="1"/>
    <row r="82" s="32" customFormat="1" ht="29.25" customHeight="1"/>
    <row r="83" s="32" customFormat="1" ht="29.25" customHeight="1"/>
    <row r="84" s="32" customFormat="1" ht="83.25" customHeight="1"/>
    <row r="85" s="32" customFormat="1" ht="83.25" customHeight="1"/>
    <row r="86" s="32" customFormat="1" ht="105" customHeight="1"/>
    <row r="87" s="32" customFormat="1" ht="42.75" customHeight="1"/>
    <row r="88" s="50" customFormat="1" ht="42.75" customHeight="1"/>
    <row r="89" s="50" customFormat="1" ht="42.75" customHeight="1"/>
    <row r="90" s="32" customFormat="1" ht="69.75" customHeight="1"/>
    <row r="91" s="32" customFormat="1" ht="83.25" customHeight="1"/>
    <row r="92" s="32" customFormat="1" ht="56.25" customHeight="1"/>
    <row r="93" s="32" customFormat="1" ht="15.75" customHeight="1"/>
    <row r="94" s="32" customFormat="1" ht="56.25" customHeight="1"/>
    <row r="95" s="32" customFormat="1" ht="75" customHeight="1"/>
    <row r="96" s="32" customFormat="1" ht="165" customHeight="1"/>
    <row r="97" s="32" customFormat="1" ht="110.25" customHeight="1"/>
    <row r="98" s="32" customFormat="1" ht="42.75" customHeight="1"/>
    <row r="99" s="32" customFormat="1" ht="110.25" customHeight="1"/>
    <row r="100" s="32" customFormat="1" ht="42.75" customHeight="1"/>
    <row r="101" s="32" customFormat="1" ht="56.25" customHeight="1"/>
    <row r="102" s="32" customFormat="1" ht="42.75" customHeight="1"/>
    <row r="103" s="32" customFormat="1" ht="69.75" customHeight="1"/>
    <row r="104" s="32" customFormat="1" ht="42.75" customHeight="1"/>
    <row r="105" s="32" customFormat="1" ht="42.75" customHeight="1"/>
    <row r="106" s="32" customFormat="1" ht="42.75" customHeight="1"/>
    <row r="107" s="51" customFormat="1" ht="42.75" customHeight="1"/>
    <row r="108" s="32" customFormat="1" ht="42.75" customHeight="1"/>
    <row r="109" s="32" customFormat="1" ht="42.75" customHeight="1"/>
    <row r="110" s="32" customFormat="1" ht="42.75" customHeight="1"/>
    <row r="111" s="32" customFormat="1" ht="56.25" customHeight="1"/>
    <row r="112" s="32" customFormat="1" ht="60" customHeight="1"/>
    <row r="113" s="32" customFormat="1" ht="56.25" customHeight="1"/>
    <row r="114" s="32" customFormat="1" ht="42.75" customHeight="1"/>
    <row r="115" s="32" customFormat="1" ht="42.75" customHeight="1"/>
    <row r="116" s="32" customFormat="1" ht="83.25" customHeight="1"/>
    <row r="117" s="32" customFormat="1" ht="42.75" customHeight="1"/>
    <row r="118" s="32" customFormat="1" ht="45" customHeight="1"/>
    <row r="119" s="32" customFormat="1" ht="30" customHeight="1"/>
    <row r="120" s="32" customFormat="1" ht="45" customHeight="1"/>
    <row r="121" s="32" customFormat="1" ht="42.75" customHeight="1"/>
    <row r="122" s="32" customFormat="1" ht="56.25" customHeight="1"/>
    <row r="123" s="32" customFormat="1" ht="42.75" customHeight="1"/>
    <row r="124" s="32" customFormat="1" ht="42.75" customHeight="1"/>
    <row r="125" s="32" customFormat="1" ht="42.75" customHeight="1"/>
    <row r="126" s="32" customFormat="1" ht="29.25" customHeight="1"/>
    <row r="127" s="32" customFormat="1" ht="60" customHeight="1"/>
    <row r="128" s="32" customFormat="1" ht="83.25" customHeight="1"/>
    <row r="129" s="32" customFormat="1" ht="56.25" customHeight="1"/>
    <row r="130" s="32" customFormat="1" ht="29.25" customHeight="1"/>
    <row r="131" s="32" customFormat="1" ht="42.75" customHeight="1"/>
    <row r="132" s="32" customFormat="1" ht="42.75" customHeight="1"/>
    <row r="133" s="32" customFormat="1" ht="42.75" customHeight="1"/>
    <row r="134" s="32" customFormat="1" ht="39.75" customHeight="1"/>
    <row r="135" s="32" customFormat="1" ht="39.75" customHeight="1"/>
    <row r="136" s="33" customFormat="1" ht="58.5" customHeight="1"/>
    <row r="137" s="32" customFormat="1" ht="39" customHeight="1"/>
    <row r="138" s="32" customFormat="1" ht="58.5" customHeight="1"/>
    <row r="139" s="32" customFormat="1" ht="45" customHeight="1"/>
    <row r="140" s="32" customFormat="1" ht="60" customHeight="1"/>
    <row r="141" s="53" customFormat="1" ht="42.75" customHeight="1"/>
    <row r="142" s="32" customFormat="1" ht="29.25" customHeight="1"/>
    <row r="143" s="32" customFormat="1" ht="69.75" customHeight="1"/>
    <row r="144" s="32" customFormat="1" ht="29.25" customHeight="1"/>
    <row r="145" s="32" customFormat="1" ht="45" customHeight="1"/>
    <row r="146" s="32" customFormat="1" ht="45" customHeight="1"/>
    <row r="147" s="32" customFormat="1" ht="56.25" customHeight="1"/>
    <row r="148" s="32" customFormat="1" ht="45" customHeight="1"/>
    <row r="149" s="32" customFormat="1" ht="45" customHeight="1"/>
    <row r="150" s="32" customFormat="1" ht="56.25" customHeight="1"/>
    <row r="151" s="32" customFormat="1" ht="42.75" customHeight="1"/>
    <row r="152" s="32" customFormat="1" ht="45" customHeight="1"/>
    <row r="153" s="32" customFormat="1" ht="30" customHeight="1"/>
    <row r="154" s="32" customFormat="1" ht="90" customHeight="1"/>
    <row r="155" s="54" customFormat="1" ht="29.25" customHeight="1"/>
    <row r="156" s="54" customFormat="1" ht="69.75" customHeight="1"/>
    <row r="157" s="32" customFormat="1" ht="69.75" customHeight="1"/>
    <row r="158" s="32" customFormat="1" ht="75" customHeight="1"/>
    <row r="159" s="32" customFormat="1" ht="60" customHeight="1"/>
    <row r="160" s="32" customFormat="1" ht="60" customHeight="1"/>
    <row r="161" s="32" customFormat="1" ht="60" customHeight="1"/>
    <row r="162" s="32" customFormat="1" ht="29.25" customHeight="1"/>
    <row r="163" s="32" customFormat="1" ht="60" customHeight="1"/>
    <row r="164" s="32" customFormat="1" ht="59.25" customHeight="1"/>
    <row r="165" s="32" customFormat="1" ht="29.25" customHeight="1"/>
    <row r="166" s="32" customFormat="1" ht="29.25" customHeight="1"/>
    <row r="167" s="32" customFormat="1" ht="29.25" customHeight="1"/>
    <row r="168" spans="1:252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</row>
    <row r="169" spans="1:252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</row>
    <row r="170" spans="1:252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</row>
    <row r="171" spans="1:252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</row>
    <row r="172" spans="1:252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</row>
    <row r="173" spans="1:252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</row>
    <row r="174" spans="1:252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</row>
    <row r="175" spans="1:252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</row>
    <row r="176" spans="1:252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</row>
    <row r="177" spans="1:252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</row>
    <row r="178" spans="1:252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</row>
    <row r="179" spans="1:252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</row>
    <row r="180" spans="1:252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</row>
    <row r="181" spans="1:252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</row>
    <row r="182" spans="1:252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</row>
    <row r="183" spans="1:252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</row>
    <row r="184" spans="1:252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</row>
    <row r="185" spans="1:252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</row>
    <row r="186" spans="1:252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</row>
    <row r="187" spans="1:252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</row>
    <row r="188" spans="1:252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</row>
    <row r="189" spans="1:252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</row>
    <row r="190" spans="1:252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</row>
    <row r="191" spans="1:252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</row>
    <row r="192" spans="1:252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</row>
    <row r="193" spans="1:252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</row>
    <row r="194" spans="1:252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</row>
    <row r="195" spans="1:252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</row>
    <row r="196" spans="1:252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</row>
    <row r="197" spans="1:252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</row>
    <row r="198" spans="1:252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</row>
    <row r="199" spans="1:252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</row>
    <row r="200" spans="1:252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</row>
    <row r="201" spans="1:252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</row>
    <row r="202" spans="1:252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</row>
    <row r="203" spans="1:252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</row>
    <row r="204" spans="1:252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</row>
    <row r="205" spans="1:252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</row>
    <row r="206" spans="1:252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</row>
    <row r="207" spans="1:252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</row>
    <row r="208" spans="1:252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</row>
    <row r="209" spans="1:252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</row>
    <row r="210" spans="1:252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</row>
    <row r="211" spans="1:252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</row>
    <row r="212" spans="1:252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</row>
    <row r="213" spans="1:252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</row>
    <row r="214" spans="1:252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</row>
    <row r="215" spans="1:252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</row>
    <row r="216" spans="1:252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</row>
    <row r="217" spans="1:252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</row>
    <row r="218" spans="1:252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</row>
    <row r="219" spans="1:252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</row>
    <row r="220" spans="1:252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</row>
    <row r="221" spans="1:252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</row>
    <row r="222" spans="1:252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</row>
  </sheetData>
  <sheetProtection selectLockedCells="1" selectUnlockedCells="1"/>
  <mergeCells count="43">
    <mergeCell ref="E1:G1"/>
    <mergeCell ref="H1:J1"/>
    <mergeCell ref="K1:L1"/>
    <mergeCell ref="M1:M2"/>
    <mergeCell ref="N1:P1"/>
    <mergeCell ref="Q1:Q2"/>
    <mergeCell ref="A17:A18"/>
    <mergeCell ref="C17:C18"/>
    <mergeCell ref="D17:D18"/>
    <mergeCell ref="E17:E18"/>
    <mergeCell ref="F17:F18"/>
    <mergeCell ref="G17:G18"/>
    <mergeCell ref="N17:N18"/>
    <mergeCell ref="O17:O18"/>
    <mergeCell ref="P17:P18"/>
    <mergeCell ref="Q17:Q18"/>
    <mergeCell ref="A23:A24"/>
    <mergeCell ref="C23:C24"/>
    <mergeCell ref="D23:D24"/>
    <mergeCell ref="E23:E24"/>
    <mergeCell ref="F23:F24"/>
    <mergeCell ref="G23:G24"/>
    <mergeCell ref="K23:K24"/>
    <mergeCell ref="L23:L24"/>
    <mergeCell ref="M23:M24"/>
    <mergeCell ref="N23:N24"/>
    <mergeCell ref="O23:O24"/>
    <mergeCell ref="P23:P24"/>
    <mergeCell ref="Q23:Q24"/>
    <mergeCell ref="A25:A26"/>
    <mergeCell ref="B25:B26"/>
    <mergeCell ref="C25:C26"/>
    <mergeCell ref="D25:D26"/>
    <mergeCell ref="E25:E26"/>
    <mergeCell ref="F25:F26"/>
    <mergeCell ref="G25:G26"/>
    <mergeCell ref="K25:K26"/>
    <mergeCell ref="L25:L26"/>
    <mergeCell ref="Q25:Q26"/>
    <mergeCell ref="M25:M26"/>
    <mergeCell ref="N25:N26"/>
    <mergeCell ref="O25:O26"/>
    <mergeCell ref="P25:P26"/>
  </mergeCell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F7" sqref="F7"/>
    </sheetView>
  </sheetViews>
  <sheetFormatPr defaultColWidth="11.57421875" defaultRowHeight="15"/>
  <cols>
    <col min="1" max="1" width="20.8515625" style="55" customWidth="1"/>
    <col min="2" max="2" width="36.421875" style="55" customWidth="1"/>
    <col min="3" max="3" width="24.140625" style="55" customWidth="1"/>
    <col min="4" max="16384" width="11.57421875" style="56" customWidth="1"/>
  </cols>
  <sheetData>
    <row r="1" ht="15"/>
    <row r="2" ht="15"/>
    <row r="3" spans="1:3" s="58" customFormat="1" ht="15">
      <c r="A3" s="57" t="s">
        <v>151</v>
      </c>
      <c r="B3" s="57" t="s">
        <v>152</v>
      </c>
      <c r="C3" s="57" t="s">
        <v>153</v>
      </c>
    </row>
    <row r="4" spans="1:3" s="58" customFormat="1" ht="15">
      <c r="A4" s="57" t="s">
        <v>154</v>
      </c>
      <c r="B4" s="57" t="s">
        <v>155</v>
      </c>
      <c r="C4" s="57" t="s">
        <v>39</v>
      </c>
    </row>
    <row r="5" spans="1:3" ht="15">
      <c r="A5" s="59" t="s">
        <v>156</v>
      </c>
      <c r="B5" s="59" t="s">
        <v>157</v>
      </c>
      <c r="C5" s="59" t="s">
        <v>158</v>
      </c>
    </row>
    <row r="7" ht="15"/>
    <row r="8" ht="15"/>
  </sheetData>
  <sheetProtection selectLockedCells="1" selectUnlockedCells="1"/>
  <hyperlinks>
    <hyperlink ref="A5" r:id="rId1" display="Events &amp; Expositions"/>
    <hyperlink ref="B5" r:id="rId2" display="Upcoming Events"/>
    <hyperlink ref="C5" r:id="rId3" display="List of upcoming events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Joshua Zev Levin, Ph.D.</cp:lastModifiedBy>
  <dcterms:created xsi:type="dcterms:W3CDTF">2015-12-20T00:34:58Z</dcterms:created>
  <dcterms:modified xsi:type="dcterms:W3CDTF">2015-12-20T00:36:29Z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